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2" i="1" l="1"/>
  <c r="I48" i="1"/>
  <c r="I53" i="1"/>
  <c r="H53" i="1"/>
  <c r="I52" i="1"/>
  <c r="H52" i="1"/>
  <c r="I51" i="1"/>
  <c r="H51" i="1"/>
  <c r="J51" i="1" s="1"/>
  <c r="I50" i="1"/>
  <c r="H50" i="1"/>
  <c r="H48" i="1"/>
  <c r="J40" i="1"/>
  <c r="I41" i="1"/>
  <c r="J41" i="1" s="1"/>
  <c r="I40" i="1"/>
  <c r="I43" i="1"/>
  <c r="J43" i="1" s="1"/>
  <c r="I38" i="1"/>
  <c r="H40" i="1"/>
  <c r="H41" i="1"/>
  <c r="H42" i="1"/>
  <c r="J42" i="1" s="1"/>
  <c r="H43" i="1"/>
  <c r="H38" i="1"/>
  <c r="M11" i="1"/>
  <c r="L11" i="1"/>
  <c r="M10" i="1"/>
  <c r="L10" i="1"/>
  <c r="M27" i="1"/>
  <c r="L27" i="1"/>
  <c r="M26" i="1"/>
  <c r="N26" i="1" s="1"/>
  <c r="L26" i="1"/>
  <c r="H31" i="1"/>
  <c r="H32" i="1" s="1"/>
  <c r="K30" i="1"/>
  <c r="J30" i="1"/>
  <c r="J31" i="1" s="1"/>
  <c r="J32" i="1" s="1"/>
  <c r="H30" i="1"/>
  <c r="G30" i="1"/>
  <c r="G31" i="1" s="1"/>
  <c r="G32" i="1" s="1"/>
  <c r="E30" i="1"/>
  <c r="E31" i="1" s="1"/>
  <c r="E32" i="1" s="1"/>
  <c r="D30" i="1"/>
  <c r="D31" i="1" s="1"/>
  <c r="D32" i="1" s="1"/>
  <c r="M14" i="1"/>
  <c r="N14" i="1"/>
  <c r="L14" i="1"/>
  <c r="D14" i="1"/>
  <c r="K31" i="1" l="1"/>
  <c r="K32" i="1" s="1"/>
  <c r="L30" i="1"/>
  <c r="J52" i="1"/>
  <c r="J53" i="1"/>
  <c r="J50" i="1"/>
  <c r="J38" i="1"/>
  <c r="J48" i="1"/>
  <c r="M30" i="1"/>
  <c r="N27" i="1"/>
  <c r="N11" i="1"/>
  <c r="N10" i="1"/>
  <c r="I16" i="1"/>
  <c r="K16" i="1"/>
  <c r="D15" i="1"/>
  <c r="D16" i="1" s="1"/>
  <c r="F15" i="1"/>
  <c r="F16" i="1" s="1"/>
  <c r="I15" i="1"/>
  <c r="K15" i="1"/>
  <c r="F14" i="1"/>
  <c r="G14" i="1"/>
  <c r="G15" i="1" s="1"/>
  <c r="G16" i="1" s="1"/>
  <c r="H14" i="1"/>
  <c r="H15" i="1" s="1"/>
  <c r="H16" i="1" s="1"/>
  <c r="I14" i="1"/>
  <c r="J14" i="1"/>
  <c r="J15" i="1" s="1"/>
  <c r="J16" i="1" s="1"/>
  <c r="K14" i="1"/>
  <c r="N30" i="1" l="1"/>
</calcChain>
</file>

<file path=xl/sharedStrings.xml><?xml version="1.0" encoding="utf-8"?>
<sst xmlns="http://schemas.openxmlformats.org/spreadsheetml/2006/main" count="102" uniqueCount="45">
  <si>
    <t>Product Rt (Min)</t>
  </si>
  <si>
    <t>Substrate Rt (Min)</t>
  </si>
  <si>
    <t>Product Area</t>
  </si>
  <si>
    <t>Substrate Area</t>
  </si>
  <si>
    <t>Total Area</t>
  </si>
  <si>
    <t>Rxn 1-Blank</t>
  </si>
  <si>
    <t>Rxn 2</t>
  </si>
  <si>
    <t>Rxn 3</t>
  </si>
  <si>
    <t>Rxn 5</t>
  </si>
  <si>
    <t>Rxn 6</t>
  </si>
  <si>
    <t>Rxn 8</t>
  </si>
  <si>
    <t>Rxn 9</t>
  </si>
  <si>
    <t>Rxn 4-Blank</t>
  </si>
  <si>
    <t>Rxn 7-Blank</t>
  </si>
  <si>
    <t>STOCk [NAD] = 250 uM, 10uL/Rxn</t>
  </si>
  <si>
    <t>STOCK [NAD] = 375 uM, 10uL/Rxn</t>
  </si>
  <si>
    <t>STOCK [NAD] = 500 uM, 10uL/Rxn</t>
  </si>
  <si>
    <t>30 min</t>
  </si>
  <si>
    <t>60 min</t>
  </si>
  <si>
    <t>Final [NAD] 50 uM, [K122] 600 uM</t>
  </si>
  <si>
    <t>Final [NAD] 75 uM, [K122] 600 uM</t>
  </si>
  <si>
    <t>Final [NAD] 100 uM, [K122] 600 uM</t>
  </si>
  <si>
    <t>5U in-house Sirt3/Rxn:                   37 degreeC</t>
  </si>
  <si>
    <t>AU48-PMC-AU3</t>
  </si>
  <si>
    <t>Average</t>
  </si>
  <si>
    <t>SDEV</t>
  </si>
  <si>
    <t>% CV</t>
  </si>
  <si>
    <t>Rxn 10-Blank</t>
  </si>
  <si>
    <t>Rxn 11</t>
  </si>
  <si>
    <t>Rxn 12</t>
  </si>
  <si>
    <t>Rxn 13-Blank</t>
  </si>
  <si>
    <t>Rxn 14</t>
  </si>
  <si>
    <t>Rxn 15</t>
  </si>
  <si>
    <t>Rxn 16-Blank</t>
  </si>
  <si>
    <t>Rxn 17</t>
  </si>
  <si>
    <t>Rxn 18</t>
  </si>
  <si>
    <t>REPEAT Experiment</t>
  </si>
  <si>
    <t>50 uM NAD</t>
  </si>
  <si>
    <t>75 uM NAD</t>
  </si>
  <si>
    <t>100 uM NAD</t>
  </si>
  <si>
    <t>Exp1</t>
  </si>
  <si>
    <t>Exp 2</t>
  </si>
  <si>
    <t>AVE</t>
  </si>
  <si>
    <t>pmoles produced</t>
  </si>
  <si>
    <t>% product produced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</si>
</sst>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0" borderId="0" xfId="0" applyFont="1"/>
    <xf numFmtId="0" fontId="0" fillId="0" borderId="7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Border="1"/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/>
    <xf numFmtId="0" fontId="0" fillId="0" borderId="1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/>
    <xf numFmtId="164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17" workbookViewId="0">
      <selection activeCell="E36" sqref="E36"/>
    </sheetView>
  </sheetViews>
  <sheetFormatPr defaultRowHeight="15" x14ac:dyDescent="0.25"/>
  <cols>
    <col min="2" max="2" width="18.5703125" customWidth="1"/>
    <col min="3" max="3" width="11.7109375" customWidth="1"/>
    <col min="6" max="6" width="12.42578125" customWidth="1"/>
    <col min="9" max="9" width="11.7109375" customWidth="1"/>
    <col min="10" max="10" width="10.5703125" bestFit="1" customWidth="1"/>
    <col min="11" max="11" width="10.28515625" customWidth="1"/>
  </cols>
  <sheetData>
    <row r="1" spans="1:14" ht="18.75" x14ac:dyDescent="0.3">
      <c r="A1" s="16" t="s">
        <v>23</v>
      </c>
    </row>
    <row r="4" spans="1:14" ht="15.75" thickBot="1" x14ac:dyDescent="0.3"/>
    <row r="5" spans="1:14" x14ac:dyDescent="0.25">
      <c r="B5" s="103" t="s">
        <v>22</v>
      </c>
      <c r="C5" s="95" t="s">
        <v>14</v>
      </c>
      <c r="D5" s="96"/>
      <c r="E5" s="96"/>
      <c r="F5" s="95" t="s">
        <v>15</v>
      </c>
      <c r="G5" s="96"/>
      <c r="H5" s="97"/>
      <c r="I5" s="95" t="s">
        <v>16</v>
      </c>
      <c r="J5" s="96"/>
      <c r="K5" s="97"/>
    </row>
    <row r="6" spans="1:14" ht="15" customHeight="1" thickBot="1" x14ac:dyDescent="0.3">
      <c r="B6" s="104"/>
      <c r="C6" s="94"/>
      <c r="D6" s="98"/>
      <c r="E6" s="98"/>
      <c r="F6" s="94"/>
      <c r="G6" s="98"/>
      <c r="H6" s="99"/>
      <c r="I6" s="94"/>
      <c r="J6" s="98"/>
      <c r="K6" s="99"/>
    </row>
    <row r="7" spans="1:14" ht="15.75" thickBot="1" x14ac:dyDescent="0.3">
      <c r="B7" s="93"/>
      <c r="C7" s="100" t="s">
        <v>19</v>
      </c>
      <c r="D7" s="101"/>
      <c r="E7" s="102"/>
      <c r="F7" s="100" t="s">
        <v>20</v>
      </c>
      <c r="G7" s="101"/>
      <c r="H7" s="102"/>
      <c r="I7" s="100" t="s">
        <v>21</v>
      </c>
      <c r="J7" s="101"/>
      <c r="K7" s="102"/>
    </row>
    <row r="8" spans="1:14" ht="15.75" thickBot="1" x14ac:dyDescent="0.3">
      <c r="B8" s="93"/>
      <c r="C8" s="13" t="s">
        <v>17</v>
      </c>
      <c r="D8" s="14" t="s">
        <v>17</v>
      </c>
      <c r="E8" s="15" t="s">
        <v>18</v>
      </c>
      <c r="F8" s="13" t="s">
        <v>17</v>
      </c>
      <c r="G8" s="14" t="s">
        <v>17</v>
      </c>
      <c r="H8" s="15" t="s">
        <v>18</v>
      </c>
      <c r="I8" s="13" t="s">
        <v>17</v>
      </c>
      <c r="J8" s="14" t="s">
        <v>17</v>
      </c>
      <c r="K8" s="15" t="s">
        <v>18</v>
      </c>
    </row>
    <row r="9" spans="1:14" ht="15.75" thickBot="1" x14ac:dyDescent="0.3">
      <c r="B9" s="94"/>
      <c r="C9" s="6" t="s">
        <v>5</v>
      </c>
      <c r="D9" s="7" t="s">
        <v>6</v>
      </c>
      <c r="E9" s="8" t="s">
        <v>7</v>
      </c>
      <c r="F9" s="6" t="s">
        <v>12</v>
      </c>
      <c r="G9" s="7" t="s">
        <v>8</v>
      </c>
      <c r="H9" s="8" t="s">
        <v>9</v>
      </c>
      <c r="I9" s="6" t="s">
        <v>13</v>
      </c>
      <c r="J9" s="7" t="s">
        <v>10</v>
      </c>
      <c r="K9" s="8" t="s">
        <v>11</v>
      </c>
      <c r="L9" s="35" t="s">
        <v>24</v>
      </c>
      <c r="M9" s="38" t="s">
        <v>25</v>
      </c>
      <c r="N9" s="37" t="s">
        <v>26</v>
      </c>
    </row>
    <row r="10" spans="1:14" x14ac:dyDescent="0.25">
      <c r="B10" s="70" t="s">
        <v>0</v>
      </c>
      <c r="C10" s="69"/>
      <c r="D10" s="25">
        <v>15.09</v>
      </c>
      <c r="E10" s="19"/>
      <c r="F10" s="5"/>
      <c r="G10" s="2">
        <v>15.115</v>
      </c>
      <c r="H10" s="3">
        <v>15.129</v>
      </c>
      <c r="I10" s="5"/>
      <c r="J10" s="2">
        <v>15.114000000000001</v>
      </c>
      <c r="K10" s="3">
        <v>15.11</v>
      </c>
      <c r="L10" s="30">
        <f>AVERAGE(D10:K10)</f>
        <v>15.111599999999999</v>
      </c>
      <c r="M10" s="17">
        <f>STDEV(D10:K10)</f>
        <v>1.4046351839534685E-2</v>
      </c>
      <c r="N10" s="31">
        <f>(M10/L10)*100</f>
        <v>9.2950791706600797E-2</v>
      </c>
    </row>
    <row r="11" spans="1:14" x14ac:dyDescent="0.25">
      <c r="B11" s="71" t="s">
        <v>1</v>
      </c>
      <c r="C11" s="18"/>
      <c r="D11" s="2">
        <v>16.315999999999999</v>
      </c>
      <c r="E11" s="18"/>
      <c r="F11" s="5">
        <v>16.292000000000002</v>
      </c>
      <c r="G11" s="2">
        <v>16.338999999999999</v>
      </c>
      <c r="H11" s="3">
        <v>16.283999999999999</v>
      </c>
      <c r="I11" s="5">
        <v>16.324000000000002</v>
      </c>
      <c r="J11" s="2">
        <v>16.344000000000001</v>
      </c>
      <c r="K11" s="3">
        <v>16.34</v>
      </c>
      <c r="L11" s="30">
        <f>AVERAGE(C11:K11)</f>
        <v>16.319857142857142</v>
      </c>
      <c r="M11" s="17">
        <f>STDEV(C11:K11)</f>
        <v>2.3975185584464733E-2</v>
      </c>
      <c r="N11" s="31">
        <f>(M11/L11)*100</f>
        <v>0.14690806037452458</v>
      </c>
    </row>
    <row r="12" spans="1:14" x14ac:dyDescent="0.25">
      <c r="B12" s="71" t="s">
        <v>2</v>
      </c>
      <c r="C12" s="2"/>
      <c r="D12" s="2">
        <v>282.16000000000003</v>
      </c>
      <c r="E12" s="3"/>
      <c r="F12" s="5"/>
      <c r="G12" s="2">
        <v>374.85300000000001</v>
      </c>
      <c r="H12" s="3">
        <v>642.76900000000001</v>
      </c>
      <c r="I12" s="5"/>
      <c r="J12" s="2">
        <v>464.73399999999998</v>
      </c>
      <c r="K12" s="3">
        <v>777.53139999999996</v>
      </c>
      <c r="L12" s="30"/>
      <c r="M12" s="17"/>
      <c r="N12" s="31"/>
    </row>
    <row r="13" spans="1:14" x14ac:dyDescent="0.25">
      <c r="B13" s="71" t="s">
        <v>3</v>
      </c>
      <c r="C13" s="2"/>
      <c r="D13" s="2">
        <v>26065.599999999999</v>
      </c>
      <c r="E13" s="3"/>
      <c r="F13" s="5">
        <v>26143.3</v>
      </c>
      <c r="G13" s="2">
        <v>25992.5</v>
      </c>
      <c r="H13" s="3">
        <v>25600.9</v>
      </c>
      <c r="I13" s="5">
        <v>26434.5</v>
      </c>
      <c r="J13" s="2">
        <v>25958.3</v>
      </c>
      <c r="K13" s="3">
        <v>25787.1</v>
      </c>
      <c r="L13" s="30"/>
      <c r="M13" s="17"/>
      <c r="N13" s="31"/>
    </row>
    <row r="14" spans="1:14" ht="15.75" thickBot="1" x14ac:dyDescent="0.3">
      <c r="B14" s="71" t="s">
        <v>4</v>
      </c>
      <c r="C14" s="2"/>
      <c r="D14" s="2">
        <f t="shared" ref="D14:J14" si="0">(D13+D12)</f>
        <v>26347.759999999998</v>
      </c>
      <c r="E14" s="3"/>
      <c r="F14" s="5">
        <f t="shared" si="0"/>
        <v>26143.3</v>
      </c>
      <c r="G14" s="2">
        <f t="shared" si="0"/>
        <v>26367.352999999999</v>
      </c>
      <c r="H14" s="3">
        <f t="shared" si="0"/>
        <v>26243.669000000002</v>
      </c>
      <c r="I14" s="5">
        <f t="shared" si="0"/>
        <v>26434.5</v>
      </c>
      <c r="J14" s="2">
        <f t="shared" si="0"/>
        <v>26423.034</v>
      </c>
      <c r="K14" s="3">
        <f>(K13+K12)</f>
        <v>26564.631399999998</v>
      </c>
      <c r="L14" s="32">
        <f>AVERAGE(F14:K14)</f>
        <v>26362.747899999998</v>
      </c>
      <c r="M14" s="33">
        <f>STDEV(F14:K14)</f>
        <v>149.5981934820733</v>
      </c>
      <c r="N14" s="34">
        <f>(M14/L14)*100</f>
        <v>0.56746054716880745</v>
      </c>
    </row>
    <row r="15" spans="1:14" ht="15.75" thickBot="1" x14ac:dyDescent="0.3">
      <c r="B15" s="70" t="s">
        <v>44</v>
      </c>
      <c r="C15" s="10"/>
      <c r="D15" s="10">
        <f t="shared" ref="D15:J15" si="1">(D12/D14)*100</f>
        <v>1.0709069765323507</v>
      </c>
      <c r="E15" s="10"/>
      <c r="F15" s="26">
        <f t="shared" si="1"/>
        <v>0</v>
      </c>
      <c r="G15" s="10">
        <f t="shared" si="1"/>
        <v>1.421655787746309</v>
      </c>
      <c r="H15" s="10">
        <f t="shared" si="1"/>
        <v>2.4492345182375219</v>
      </c>
      <c r="I15" s="26">
        <f t="shared" si="1"/>
        <v>0</v>
      </c>
      <c r="J15" s="10">
        <f t="shared" si="1"/>
        <v>1.7588214888570326</v>
      </c>
      <c r="K15" s="10">
        <f>(K12/K14)*100</f>
        <v>2.9269421746992506</v>
      </c>
    </row>
    <row r="16" spans="1:14" ht="15.75" thickBot="1" x14ac:dyDescent="0.3">
      <c r="B16" s="72" t="s">
        <v>43</v>
      </c>
      <c r="C16" s="12"/>
      <c r="D16" s="12">
        <f t="shared" ref="D16:J16" si="2">(24000*D15)/100</f>
        <v>257.01767436776413</v>
      </c>
      <c r="E16" s="12"/>
      <c r="F16" s="27">
        <f t="shared" si="2"/>
        <v>0</v>
      </c>
      <c r="G16" s="12">
        <f t="shared" si="2"/>
        <v>341.19738905911413</v>
      </c>
      <c r="H16" s="12">
        <f t="shared" si="2"/>
        <v>587.81628437700533</v>
      </c>
      <c r="I16" s="27">
        <f t="shared" si="2"/>
        <v>0</v>
      </c>
      <c r="J16" s="12">
        <f t="shared" si="2"/>
        <v>422.1171573256878</v>
      </c>
      <c r="K16" s="12">
        <f>(24000*K15)/100</f>
        <v>702.46612192782015</v>
      </c>
    </row>
    <row r="17" spans="2:1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9" spans="2:14" ht="18.75" x14ac:dyDescent="0.3">
      <c r="B19" s="16" t="s">
        <v>36</v>
      </c>
    </row>
    <row r="20" spans="2:14" ht="15.75" thickBot="1" x14ac:dyDescent="0.3"/>
    <row r="21" spans="2:14" x14ac:dyDescent="0.25">
      <c r="B21" s="92" t="s">
        <v>22</v>
      </c>
      <c r="C21" s="95" t="s">
        <v>14</v>
      </c>
      <c r="D21" s="96"/>
      <c r="E21" s="97"/>
      <c r="F21" s="95" t="s">
        <v>15</v>
      </c>
      <c r="G21" s="96"/>
      <c r="H21" s="97"/>
      <c r="I21" s="95" t="s">
        <v>16</v>
      </c>
      <c r="J21" s="96"/>
      <c r="K21" s="97"/>
    </row>
    <row r="22" spans="2:14" ht="15.75" thickBot="1" x14ac:dyDescent="0.3">
      <c r="B22" s="93"/>
      <c r="C22" s="94"/>
      <c r="D22" s="98"/>
      <c r="E22" s="99"/>
      <c r="F22" s="94"/>
      <c r="G22" s="98"/>
      <c r="H22" s="99"/>
      <c r="I22" s="94"/>
      <c r="J22" s="98"/>
      <c r="K22" s="99"/>
    </row>
    <row r="23" spans="2:14" ht="15.75" thickBot="1" x14ac:dyDescent="0.3">
      <c r="B23" s="93"/>
      <c r="C23" s="100" t="s">
        <v>19</v>
      </c>
      <c r="D23" s="101"/>
      <c r="E23" s="102"/>
      <c r="F23" s="100" t="s">
        <v>20</v>
      </c>
      <c r="G23" s="101"/>
      <c r="H23" s="102"/>
      <c r="I23" s="100" t="s">
        <v>21</v>
      </c>
      <c r="J23" s="101"/>
      <c r="K23" s="102"/>
    </row>
    <row r="24" spans="2:14" ht="15.75" thickBot="1" x14ac:dyDescent="0.3">
      <c r="B24" s="93"/>
      <c r="C24" s="13" t="s">
        <v>17</v>
      </c>
      <c r="D24" s="14" t="s">
        <v>17</v>
      </c>
      <c r="E24" s="15" t="s">
        <v>18</v>
      </c>
      <c r="F24" s="13" t="s">
        <v>17</v>
      </c>
      <c r="G24" s="14" t="s">
        <v>17</v>
      </c>
      <c r="H24" s="15" t="s">
        <v>18</v>
      </c>
      <c r="I24" s="13" t="s">
        <v>17</v>
      </c>
      <c r="J24" s="14" t="s">
        <v>17</v>
      </c>
      <c r="K24" s="15" t="s">
        <v>18</v>
      </c>
    </row>
    <row r="25" spans="2:14" ht="15.75" thickBot="1" x14ac:dyDescent="0.3">
      <c r="B25" s="94"/>
      <c r="C25" s="6" t="s">
        <v>27</v>
      </c>
      <c r="D25" s="7" t="s">
        <v>28</v>
      </c>
      <c r="E25" s="8" t="s">
        <v>29</v>
      </c>
      <c r="F25" s="6" t="s">
        <v>30</v>
      </c>
      <c r="G25" s="7" t="s">
        <v>31</v>
      </c>
      <c r="H25" s="8" t="s">
        <v>32</v>
      </c>
      <c r="I25" s="6" t="s">
        <v>33</v>
      </c>
      <c r="J25" s="7" t="s">
        <v>34</v>
      </c>
      <c r="K25" s="8" t="s">
        <v>35</v>
      </c>
      <c r="L25" s="35" t="s">
        <v>24</v>
      </c>
      <c r="M25" s="36" t="s">
        <v>25</v>
      </c>
      <c r="N25" s="37" t="s">
        <v>26</v>
      </c>
    </row>
    <row r="26" spans="2:14" x14ac:dyDescent="0.25">
      <c r="B26" s="4" t="s">
        <v>0</v>
      </c>
      <c r="C26" s="24"/>
      <c r="D26" s="20">
        <v>15.096</v>
      </c>
      <c r="E26" s="21">
        <v>15.07</v>
      </c>
      <c r="F26" s="24"/>
      <c r="G26" s="20">
        <v>15.106999999999999</v>
      </c>
      <c r="H26" s="21">
        <v>15.096</v>
      </c>
      <c r="I26" s="24"/>
      <c r="J26" s="20">
        <v>15.122</v>
      </c>
      <c r="K26" s="21">
        <v>15.11</v>
      </c>
      <c r="L26" s="105">
        <f>AVERAGE(D26:K26)</f>
        <v>15.100166666666667</v>
      </c>
      <c r="M26" s="106">
        <f>STDEV(D26:K26)</f>
        <v>1.7690863932172951E-2</v>
      </c>
      <c r="N26" s="107">
        <f>(M26/L26)*100</f>
        <v>0.11715674616509497</v>
      </c>
    </row>
    <row r="27" spans="2:14" x14ac:dyDescent="0.25">
      <c r="B27" s="4" t="s">
        <v>1</v>
      </c>
      <c r="C27" s="24"/>
      <c r="D27" s="20">
        <v>16.321999999999999</v>
      </c>
      <c r="E27" s="21">
        <v>16.335999999999999</v>
      </c>
      <c r="F27" s="24"/>
      <c r="G27" s="20">
        <v>16.331</v>
      </c>
      <c r="H27" s="21">
        <v>16.332999999999998</v>
      </c>
      <c r="I27" s="24"/>
      <c r="J27" s="20">
        <v>16.361999999999998</v>
      </c>
      <c r="K27" s="21">
        <v>16.32</v>
      </c>
      <c r="L27" s="105">
        <f>AVERAGE(D27:K27)</f>
        <v>16.334</v>
      </c>
      <c r="M27" s="106">
        <f>STDEV(D27:K27)</f>
        <v>1.5086417732516346E-2</v>
      </c>
      <c r="N27" s="107">
        <f>(M27/L27)*100</f>
        <v>9.2362052972427736E-2</v>
      </c>
    </row>
    <row r="28" spans="2:14" x14ac:dyDescent="0.25">
      <c r="B28" s="4" t="s">
        <v>2</v>
      </c>
      <c r="C28" s="24"/>
      <c r="D28" s="20">
        <v>277.70999999999998</v>
      </c>
      <c r="E28" s="21">
        <v>474.06799999999998</v>
      </c>
      <c r="F28" s="24"/>
      <c r="G28" s="20">
        <v>377.24900000000002</v>
      </c>
      <c r="H28" s="21">
        <v>635.02719999999999</v>
      </c>
      <c r="I28" s="24"/>
      <c r="J28" s="20">
        <v>455.35300000000001</v>
      </c>
      <c r="K28" s="21">
        <v>779.56</v>
      </c>
      <c r="L28" s="105"/>
      <c r="M28" s="106"/>
      <c r="N28" s="107"/>
    </row>
    <row r="29" spans="2:14" x14ac:dyDescent="0.25">
      <c r="B29" s="4" t="s">
        <v>3</v>
      </c>
      <c r="C29" s="24"/>
      <c r="D29" s="20">
        <v>25904.1</v>
      </c>
      <c r="E29" s="21">
        <v>25800.1</v>
      </c>
      <c r="F29" s="24"/>
      <c r="G29" s="20">
        <v>26051.200000000001</v>
      </c>
      <c r="H29" s="21">
        <v>25473.1</v>
      </c>
      <c r="I29" s="24"/>
      <c r="J29" s="20">
        <v>25951.5</v>
      </c>
      <c r="K29" s="21">
        <v>25678.7</v>
      </c>
      <c r="L29" s="105"/>
      <c r="M29" s="106"/>
      <c r="N29" s="107"/>
    </row>
    <row r="30" spans="2:14" ht="15.75" thickBot="1" x14ac:dyDescent="0.3">
      <c r="B30" s="4" t="s">
        <v>4</v>
      </c>
      <c r="C30" s="24"/>
      <c r="D30" s="20">
        <f t="shared" ref="D30:J30" si="3">(D29+D28)</f>
        <v>26181.809999999998</v>
      </c>
      <c r="E30" s="21">
        <f t="shared" si="3"/>
        <v>26274.167999999998</v>
      </c>
      <c r="F30" s="24"/>
      <c r="G30" s="20">
        <f t="shared" si="3"/>
        <v>26428.449000000001</v>
      </c>
      <c r="H30" s="21">
        <f t="shared" si="3"/>
        <v>26108.127199999999</v>
      </c>
      <c r="I30" s="24"/>
      <c r="J30" s="20">
        <f t="shared" si="3"/>
        <v>26406.852999999999</v>
      </c>
      <c r="K30" s="21">
        <f>(K29+K28)</f>
        <v>26458.260000000002</v>
      </c>
      <c r="L30" s="108">
        <f>AVERAGE(D30:K30)</f>
        <v>26309.611199999999</v>
      </c>
      <c r="M30" s="109">
        <f>STDEV(D30:K30)</f>
        <v>144.12496350126284</v>
      </c>
      <c r="N30" s="110">
        <f>(M30/L30)*100</f>
        <v>0.54780347153614661</v>
      </c>
    </row>
    <row r="31" spans="2:14" ht="15.75" thickBot="1" x14ac:dyDescent="0.3">
      <c r="B31" s="9" t="s">
        <v>44</v>
      </c>
      <c r="C31" s="28"/>
      <c r="D31" s="22">
        <f t="shared" ref="D31:J31" si="4">(D28/D30)*100</f>
        <v>1.0606982481348692</v>
      </c>
      <c r="E31" s="22">
        <f t="shared" si="4"/>
        <v>1.8043121289321131</v>
      </c>
      <c r="F31" s="28"/>
      <c r="G31" s="22">
        <f t="shared" si="4"/>
        <v>1.4274352611460477</v>
      </c>
      <c r="H31" s="22">
        <f t="shared" si="4"/>
        <v>2.4322970205231726</v>
      </c>
      <c r="I31" s="28"/>
      <c r="J31" s="22">
        <f t="shared" si="4"/>
        <v>1.7243743508550604</v>
      </c>
      <c r="K31" s="22">
        <f>(K28/K30)*100</f>
        <v>2.9463766702723455</v>
      </c>
    </row>
    <row r="32" spans="2:14" ht="15.75" thickBot="1" x14ac:dyDescent="0.3">
      <c r="B32" s="11" t="s">
        <v>43</v>
      </c>
      <c r="C32" s="29"/>
      <c r="D32" s="23">
        <f t="shared" ref="D32:J32" si="5">(24000*D31)/100</f>
        <v>254.56757955236861</v>
      </c>
      <c r="E32" s="23">
        <f t="shared" si="5"/>
        <v>433.03491094370713</v>
      </c>
      <c r="F32" s="29"/>
      <c r="G32" s="23">
        <f t="shared" si="5"/>
        <v>342.5844626750515</v>
      </c>
      <c r="H32" s="23">
        <f t="shared" si="5"/>
        <v>583.75128492556144</v>
      </c>
      <c r="I32" s="29"/>
      <c r="J32" s="23">
        <f t="shared" si="5"/>
        <v>413.84984420521448</v>
      </c>
      <c r="K32" s="23">
        <f>(24000*K31)/100</f>
        <v>707.13040086536284</v>
      </c>
    </row>
    <row r="34" spans="4:12" x14ac:dyDescent="0.25">
      <c r="G34" s="90"/>
      <c r="H34" s="90"/>
      <c r="I34" s="90"/>
      <c r="J34" s="90"/>
      <c r="K34" s="90"/>
      <c r="L34" s="90"/>
    </row>
    <row r="35" spans="4:12" ht="15.75" thickBot="1" x14ac:dyDescent="0.3"/>
    <row r="36" spans="4:12" x14ac:dyDescent="0.25">
      <c r="D36" s="63"/>
      <c r="E36" s="73"/>
      <c r="F36" s="80" t="s">
        <v>44</v>
      </c>
      <c r="G36" s="83"/>
      <c r="H36" s="84" t="s">
        <v>42</v>
      </c>
      <c r="I36" s="86" t="s">
        <v>25</v>
      </c>
      <c r="J36" s="88" t="s">
        <v>26</v>
      </c>
    </row>
    <row r="37" spans="4:12" ht="15.75" thickBot="1" x14ac:dyDescent="0.3">
      <c r="D37" s="74"/>
      <c r="E37" s="42"/>
      <c r="F37" s="6" t="s">
        <v>40</v>
      </c>
      <c r="G37" s="8" t="s">
        <v>41</v>
      </c>
      <c r="H37" s="85"/>
      <c r="I37" s="87"/>
      <c r="J37" s="89"/>
    </row>
    <row r="38" spans="4:12" x14ac:dyDescent="0.25">
      <c r="D38" s="80" t="s">
        <v>37</v>
      </c>
      <c r="E38" s="43" t="s">
        <v>17</v>
      </c>
      <c r="F38" s="39">
        <v>1.07</v>
      </c>
      <c r="G38" s="40">
        <v>1.06</v>
      </c>
      <c r="H38" s="41">
        <f>AVERAGE(F38:G38)</f>
        <v>1.0649999999999999</v>
      </c>
      <c r="I38" s="44">
        <f>STDEV(F38:G38)</f>
        <v>7.0710678118654814E-3</v>
      </c>
      <c r="J38" s="75">
        <f>(I38/H38)*100</f>
        <v>0.66395002928314384</v>
      </c>
    </row>
    <row r="39" spans="4:12" ht="15.75" thickBot="1" x14ac:dyDescent="0.3">
      <c r="D39" s="91"/>
      <c r="E39" s="59" t="s">
        <v>18</v>
      </c>
      <c r="F39" s="60"/>
      <c r="G39" s="59">
        <v>1.804</v>
      </c>
      <c r="H39" s="61"/>
      <c r="I39" s="62"/>
      <c r="J39" s="76"/>
    </row>
    <row r="40" spans="4:12" x14ac:dyDescent="0.25">
      <c r="D40" s="80" t="s">
        <v>38</v>
      </c>
      <c r="E40" s="43" t="s">
        <v>17</v>
      </c>
      <c r="F40" s="63">
        <v>1.421</v>
      </c>
      <c r="G40" s="64">
        <v>1.427</v>
      </c>
      <c r="H40" s="65">
        <f t="shared" ref="H40:H43" si="6">AVERAGE(F40:G40)</f>
        <v>1.4239999999999999</v>
      </c>
      <c r="I40" s="51">
        <f t="shared" ref="I40:I43" si="7">STDEV(F40:G40)</f>
        <v>4.2426406871192892E-3</v>
      </c>
      <c r="J40" s="52">
        <f t="shared" ref="J40:J42" si="8">(I40/H40)*100</f>
        <v>0.2979382504999501</v>
      </c>
    </row>
    <row r="41" spans="4:12" ht="15.75" thickBot="1" x14ac:dyDescent="0.3">
      <c r="D41" s="81"/>
      <c r="E41" s="8" t="s">
        <v>18</v>
      </c>
      <c r="F41" s="6">
        <v>2.4489999999999998</v>
      </c>
      <c r="G41" s="66">
        <v>2.4319999999999999</v>
      </c>
      <c r="H41" s="54">
        <f t="shared" si="6"/>
        <v>2.4405000000000001</v>
      </c>
      <c r="I41" s="55">
        <f>STDEV(F41:G41)</f>
        <v>1.2020815280171239E-2</v>
      </c>
      <c r="J41" s="56">
        <f t="shared" si="8"/>
        <v>0.49255543045159755</v>
      </c>
    </row>
    <row r="42" spans="4:12" x14ac:dyDescent="0.25">
      <c r="D42" s="82" t="s">
        <v>39</v>
      </c>
      <c r="E42" s="40" t="s">
        <v>17</v>
      </c>
      <c r="F42" s="39">
        <v>1.758</v>
      </c>
      <c r="G42" s="67">
        <v>1.724</v>
      </c>
      <c r="H42" s="41">
        <f t="shared" si="6"/>
        <v>1.7410000000000001</v>
      </c>
      <c r="I42" s="44">
        <f>STDEV(F42:G42)</f>
        <v>2.4041630560342638E-2</v>
      </c>
      <c r="J42" s="75">
        <f t="shared" si="8"/>
        <v>1.3809092797439768</v>
      </c>
    </row>
    <row r="43" spans="4:12" ht="15.75" thickBot="1" x14ac:dyDescent="0.3">
      <c r="D43" s="81"/>
      <c r="E43" s="8" t="s">
        <v>18</v>
      </c>
      <c r="F43" s="6">
        <v>2.9260000000000002</v>
      </c>
      <c r="G43" s="66">
        <v>2.9460000000000002</v>
      </c>
      <c r="H43" s="77">
        <f t="shared" si="6"/>
        <v>2.9359999999999999</v>
      </c>
      <c r="I43" s="78">
        <f t="shared" si="7"/>
        <v>1.4142135623730963E-2</v>
      </c>
      <c r="J43" s="79">
        <f>(I43/H43)*100</f>
        <v>0.48168036865568675</v>
      </c>
    </row>
    <row r="45" spans="4:12" ht="15.75" thickBot="1" x14ac:dyDescent="0.3"/>
    <row r="46" spans="4:12" x14ac:dyDescent="0.25">
      <c r="D46" s="63"/>
      <c r="E46" s="73"/>
      <c r="F46" s="80" t="s">
        <v>43</v>
      </c>
      <c r="G46" s="83"/>
      <c r="H46" s="84" t="s">
        <v>42</v>
      </c>
      <c r="I46" s="86" t="s">
        <v>25</v>
      </c>
      <c r="J46" s="88" t="s">
        <v>26</v>
      </c>
    </row>
    <row r="47" spans="4:12" ht="15.75" thickBot="1" x14ac:dyDescent="0.3">
      <c r="D47" s="74"/>
      <c r="E47" s="42"/>
      <c r="F47" s="6" t="s">
        <v>40</v>
      </c>
      <c r="G47" s="8" t="s">
        <v>41</v>
      </c>
      <c r="H47" s="85"/>
      <c r="I47" s="87"/>
      <c r="J47" s="89"/>
    </row>
    <row r="48" spans="4:12" x14ac:dyDescent="0.25">
      <c r="D48" s="80" t="s">
        <v>37</v>
      </c>
      <c r="E48" s="43" t="s">
        <v>17</v>
      </c>
      <c r="F48" s="49">
        <v>257.56760000000003</v>
      </c>
      <c r="G48" s="43">
        <v>254.56700000000001</v>
      </c>
      <c r="H48" s="50">
        <f>AVERAGE(F48:G48)</f>
        <v>256.06730000000005</v>
      </c>
      <c r="I48" s="51">
        <f>STDEV(F48:G48)</f>
        <v>2.1217446076283686</v>
      </c>
      <c r="J48" s="52">
        <f>(I48/H48)*100</f>
        <v>0.82858865916435565</v>
      </c>
    </row>
    <row r="49" spans="4:10" ht="15.75" thickBot="1" x14ac:dyDescent="0.3">
      <c r="D49" s="81"/>
      <c r="E49" s="8" t="s">
        <v>18</v>
      </c>
      <c r="F49" s="46"/>
      <c r="G49" s="53">
        <v>433.03489999999999</v>
      </c>
      <c r="H49" s="54"/>
      <c r="I49" s="55"/>
      <c r="J49" s="56"/>
    </row>
    <row r="50" spans="4:10" x14ac:dyDescent="0.25">
      <c r="D50" s="80" t="s">
        <v>38</v>
      </c>
      <c r="E50" s="43" t="s">
        <v>17</v>
      </c>
      <c r="F50" s="49">
        <v>341.19740000000002</v>
      </c>
      <c r="G50" s="57">
        <v>342.58449999999999</v>
      </c>
      <c r="H50" s="50">
        <f t="shared" ref="H50:H53" si="9">AVERAGE(F50:G50)</f>
        <v>341.89094999999998</v>
      </c>
      <c r="I50" s="51">
        <f t="shared" ref="I50" si="10">STDEV(F50:G50)</f>
        <v>0.98082781618384263</v>
      </c>
      <c r="J50" s="52">
        <f t="shared" ref="J50:J52" si="11">(I50/H50)*100</f>
        <v>0.28688323460560822</v>
      </c>
    </row>
    <row r="51" spans="4:10" ht="15.75" thickBot="1" x14ac:dyDescent="0.3">
      <c r="D51" s="81"/>
      <c r="E51" s="8" t="s">
        <v>18</v>
      </c>
      <c r="F51" s="48">
        <v>587.81629999999996</v>
      </c>
      <c r="G51" s="58">
        <v>583.75130000000001</v>
      </c>
      <c r="H51" s="54">
        <f t="shared" si="9"/>
        <v>585.78379999999993</v>
      </c>
      <c r="I51" s="55">
        <f>STDEV(F51:G51)</f>
        <v>2.8743890655232738</v>
      </c>
      <c r="J51" s="56">
        <f t="shared" si="11"/>
        <v>0.49069111599250004</v>
      </c>
    </row>
    <row r="52" spans="4:10" x14ac:dyDescent="0.25">
      <c r="D52" s="82" t="s">
        <v>39</v>
      </c>
      <c r="E52" s="40" t="s">
        <v>17</v>
      </c>
      <c r="F52" s="47">
        <v>422.11720000000003</v>
      </c>
      <c r="G52" s="68">
        <v>413.84899999999999</v>
      </c>
      <c r="H52" s="45">
        <f t="shared" si="9"/>
        <v>417.98310000000004</v>
      </c>
      <c r="I52" s="44">
        <f t="shared" ref="I52:I53" si="12">STDEV(F52:G52)</f>
        <v>5.8465002882066379</v>
      </c>
      <c r="J52" s="75">
        <f t="shared" si="11"/>
        <v>1.3987408314371172</v>
      </c>
    </row>
    <row r="53" spans="4:10" ht="15.75" thickBot="1" x14ac:dyDescent="0.3">
      <c r="D53" s="81"/>
      <c r="E53" s="8" t="s">
        <v>18</v>
      </c>
      <c r="F53" s="48">
        <v>702.46609999999998</v>
      </c>
      <c r="G53" s="111">
        <v>707.13</v>
      </c>
      <c r="H53" s="54">
        <f t="shared" si="9"/>
        <v>704.79804999999999</v>
      </c>
      <c r="I53" s="55">
        <f t="shared" si="12"/>
        <v>3.297875316775948</v>
      </c>
      <c r="J53" s="56">
        <f>(I53/H53)*100</f>
        <v>0.467917769746376</v>
      </c>
    </row>
  </sheetData>
  <mergeCells count="31">
    <mergeCell ref="B5:B9"/>
    <mergeCell ref="C7:E7"/>
    <mergeCell ref="F7:H7"/>
    <mergeCell ref="I7:K7"/>
    <mergeCell ref="C5:E6"/>
    <mergeCell ref="F5:H6"/>
    <mergeCell ref="I5:K6"/>
    <mergeCell ref="B21:B25"/>
    <mergeCell ref="C21:E22"/>
    <mergeCell ref="F21:H22"/>
    <mergeCell ref="I21:K22"/>
    <mergeCell ref="C23:E23"/>
    <mergeCell ref="F23:H23"/>
    <mergeCell ref="I23:K23"/>
    <mergeCell ref="G34:H34"/>
    <mergeCell ref="I34:J34"/>
    <mergeCell ref="K34:L34"/>
    <mergeCell ref="D38:D39"/>
    <mergeCell ref="D40:D41"/>
    <mergeCell ref="J46:J47"/>
    <mergeCell ref="D48:D49"/>
    <mergeCell ref="D42:D43"/>
    <mergeCell ref="F36:G36"/>
    <mergeCell ref="H36:H37"/>
    <mergeCell ref="I36:I37"/>
    <mergeCell ref="J36:J37"/>
    <mergeCell ref="D50:D51"/>
    <mergeCell ref="D52:D53"/>
    <mergeCell ref="F46:G46"/>
    <mergeCell ref="H46:H47"/>
    <mergeCell ref="I46:I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2016-08-19T20:16:00Z</dcterms:modified>
</cp:coreProperties>
</file>