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37" i="1" l="1"/>
  <c r="Q38" i="1" s="1"/>
  <c r="P37" i="1"/>
  <c r="P38" i="1" s="1"/>
  <c r="O37" i="1"/>
  <c r="O38" i="1" s="1"/>
  <c r="N37" i="1"/>
  <c r="N38" i="1" s="1"/>
  <c r="Q36" i="1"/>
  <c r="P36" i="1"/>
  <c r="O36" i="1"/>
  <c r="N36" i="1"/>
  <c r="F39" i="1" l="1"/>
  <c r="H39" i="1"/>
  <c r="F41" i="1"/>
  <c r="F40" i="1"/>
  <c r="H36" i="1"/>
  <c r="I36" i="1" s="1"/>
  <c r="H35" i="1"/>
  <c r="G39" i="1"/>
  <c r="G36" i="1"/>
  <c r="G35" i="1"/>
  <c r="I35" i="1" s="1"/>
  <c r="Q26" i="1"/>
  <c r="Q27" i="1"/>
  <c r="Q28" i="1" s="1"/>
  <c r="F14" i="1"/>
  <c r="G22" i="1"/>
  <c r="F28" i="1"/>
  <c r="F27" i="1"/>
  <c r="F26" i="1"/>
  <c r="G26" i="1" s="1"/>
  <c r="P27" i="1"/>
  <c r="P26" i="1"/>
  <c r="O28" i="1"/>
  <c r="O27" i="1"/>
  <c r="O26" i="1"/>
  <c r="G23" i="1"/>
  <c r="H23" i="1"/>
  <c r="H22" i="1"/>
  <c r="I22" i="1" s="1"/>
  <c r="N28" i="1"/>
  <c r="N27" i="1"/>
  <c r="N26" i="1"/>
  <c r="E39" i="1"/>
  <c r="E40" i="1" s="1"/>
  <c r="E41" i="1" s="1"/>
  <c r="F12" i="1"/>
  <c r="F13" i="1" s="1"/>
  <c r="D39" i="1"/>
  <c r="D40" i="1" s="1"/>
  <c r="D41" i="1" s="1"/>
  <c r="C39" i="1"/>
  <c r="C40" i="1" s="1"/>
  <c r="C41" i="1" s="1"/>
  <c r="I39" i="1" l="1"/>
  <c r="H26" i="1"/>
  <c r="I26" i="1" s="1"/>
  <c r="I23" i="1"/>
  <c r="P28" i="1"/>
  <c r="H9" i="1"/>
  <c r="I9" i="1" s="1"/>
  <c r="G9" i="1"/>
  <c r="H8" i="1"/>
  <c r="G8" i="1"/>
  <c r="I8" i="1" l="1"/>
  <c r="E26" i="1"/>
  <c r="E27" i="1" s="1"/>
  <c r="E28" i="1" s="1"/>
  <c r="D26" i="1"/>
  <c r="D27" i="1" s="1"/>
  <c r="D28" i="1" s="1"/>
  <c r="C26" i="1"/>
  <c r="C27" i="1" s="1"/>
  <c r="C28" i="1" s="1"/>
  <c r="E12" i="1"/>
  <c r="E13" i="1" s="1"/>
  <c r="E14" i="1" s="1"/>
  <c r="D13" i="1"/>
  <c r="D14" i="1" s="1"/>
  <c r="C12" i="1"/>
  <c r="H12" i="1" l="1"/>
  <c r="I12" i="1" s="1"/>
  <c r="G12" i="1"/>
  <c r="C13" i="1"/>
  <c r="C14" i="1" s="1"/>
</calcChain>
</file>

<file path=xl/sharedStrings.xml><?xml version="1.0" encoding="utf-8"?>
<sst xmlns="http://schemas.openxmlformats.org/spreadsheetml/2006/main" count="78" uniqueCount="38">
  <si>
    <t>Blank/Rxn1</t>
  </si>
  <si>
    <t>Product Rt (Min)</t>
  </si>
  <si>
    <t>Substrate Rt (Min)</t>
  </si>
  <si>
    <t>Product Area</t>
  </si>
  <si>
    <t>Substrate Area</t>
  </si>
  <si>
    <t>Total Area</t>
  </si>
  <si>
    <t>% product formed</t>
  </si>
  <si>
    <t>pmoles formed</t>
  </si>
  <si>
    <t>2.5 mM NAD; 6.25 uM K122-MnSOD peptide</t>
  </si>
  <si>
    <t>5 min</t>
  </si>
  <si>
    <t>30 min</t>
  </si>
  <si>
    <t>Rxn 2 (5U/rxn)</t>
  </si>
  <si>
    <t>Rxn 3 (10U/rxn)</t>
  </si>
  <si>
    <t>Rxn 4 (5U/rxn)</t>
  </si>
  <si>
    <t>Rxn 5 (10U/rxn)</t>
  </si>
  <si>
    <t>In-house Sirt3/ Rxn: at 37 degreeC</t>
  </si>
  <si>
    <t>Rxn 3: See product peak shape</t>
  </si>
  <si>
    <t>Blank/Rxn6</t>
  </si>
  <si>
    <t>Rxn 7 (5U/rxn)</t>
  </si>
  <si>
    <t>Rxn 8 (10U/rxn)</t>
  </si>
  <si>
    <t>Rxn 9 (5U/rxn)</t>
  </si>
  <si>
    <t>Rxn 10 (10U/rxn)</t>
  </si>
  <si>
    <t>Mean</t>
  </si>
  <si>
    <t>SDEV</t>
  </si>
  <si>
    <t>% CV</t>
  </si>
  <si>
    <t>Blank/Rxn11</t>
  </si>
  <si>
    <t>Rxn 12 (5U/rxn)</t>
  </si>
  <si>
    <t>Rxn 13 (10U/rxn)</t>
  </si>
  <si>
    <t>Rxn 14 (5U/rxn)</t>
  </si>
  <si>
    <t>Rxn 15 (10U/rxn)</t>
  </si>
  <si>
    <t>5U/rxn, 30 min</t>
  </si>
  <si>
    <t>pmoles product</t>
  </si>
  <si>
    <t>Average</t>
  </si>
  <si>
    <t>5U/rxn, 5 min</t>
  </si>
  <si>
    <t>10U/rxn, 5 min</t>
  </si>
  <si>
    <t>10U/rxn, 30 min</t>
  </si>
  <si>
    <t>AU47-PMC-AU2b</t>
  </si>
  <si>
    <t>%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</si>
</sst>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2" fontId="4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5" fillId="0" borderId="4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6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234554</xdr:colOff>
      <xdr:row>1</xdr:row>
      <xdr:rowOff>95250</xdr:rowOff>
    </xdr:from>
    <xdr:to>
      <xdr:col>17</xdr:col>
      <xdr:colOff>578643</xdr:colOff>
      <xdr:row>13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7654" y="285750"/>
          <a:ext cx="4411264" cy="235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A4" workbookViewId="0">
      <selection activeCell="L34" sqref="L34"/>
    </sheetView>
  </sheetViews>
  <sheetFormatPr defaultRowHeight="15" x14ac:dyDescent="0.25"/>
  <cols>
    <col min="1" max="1" width="17.42578125" customWidth="1"/>
    <col min="2" max="2" width="13.28515625" customWidth="1"/>
    <col min="3" max="3" width="15" customWidth="1"/>
    <col min="4" max="4" width="15.85546875" customWidth="1"/>
    <col min="5" max="5" width="14.7109375" customWidth="1"/>
    <col min="6" max="6" width="15.28515625" customWidth="1"/>
    <col min="8" max="8" width="15.28515625" customWidth="1"/>
    <col min="9" max="9" width="10.5703125" bestFit="1" customWidth="1"/>
    <col min="13" max="13" width="15.28515625" customWidth="1"/>
  </cols>
  <sheetData>
    <row r="1" spans="1:9" ht="21" x14ac:dyDescent="0.35">
      <c r="C1" s="45" t="s">
        <v>36</v>
      </c>
    </row>
    <row r="2" spans="1:9" x14ac:dyDescent="0.25">
      <c r="D2" s="7"/>
    </row>
    <row r="3" spans="1:9" x14ac:dyDescent="0.25">
      <c r="A3" s="8"/>
      <c r="I3" s="7" t="s">
        <v>16</v>
      </c>
    </row>
    <row r="4" spans="1:9" x14ac:dyDescent="0.25">
      <c r="A4" s="46" t="s">
        <v>15</v>
      </c>
      <c r="B4" s="46" t="s">
        <v>8</v>
      </c>
      <c r="C4" s="46"/>
      <c r="D4" s="46"/>
      <c r="E4" s="46"/>
      <c r="F4" s="47"/>
    </row>
    <row r="5" spans="1:9" x14ac:dyDescent="0.25">
      <c r="A5" s="47"/>
      <c r="B5" s="46"/>
      <c r="C5" s="46"/>
      <c r="D5" s="46"/>
      <c r="E5" s="46"/>
      <c r="F5" s="47"/>
    </row>
    <row r="6" spans="1:9" x14ac:dyDescent="0.25">
      <c r="A6" s="47"/>
      <c r="B6" s="1" t="s">
        <v>10</v>
      </c>
      <c r="C6" s="47" t="s">
        <v>9</v>
      </c>
      <c r="D6" s="47"/>
      <c r="E6" s="47" t="s">
        <v>10</v>
      </c>
      <c r="F6" s="48"/>
      <c r="G6" s="2" t="s">
        <v>22</v>
      </c>
      <c r="H6" s="2" t="s">
        <v>23</v>
      </c>
      <c r="I6" s="2" t="s">
        <v>24</v>
      </c>
    </row>
    <row r="7" spans="1:9" x14ac:dyDescent="0.25">
      <c r="A7" s="47"/>
      <c r="B7" s="1" t="s">
        <v>0</v>
      </c>
      <c r="C7" s="1" t="s">
        <v>11</v>
      </c>
      <c r="D7" s="1" t="s">
        <v>12</v>
      </c>
      <c r="E7" s="1" t="s">
        <v>13</v>
      </c>
      <c r="F7" s="12" t="s">
        <v>14</v>
      </c>
      <c r="G7" s="1"/>
      <c r="H7" s="1"/>
      <c r="I7" s="1"/>
    </row>
    <row r="8" spans="1:9" x14ac:dyDescent="0.25">
      <c r="A8" s="2" t="s">
        <v>1</v>
      </c>
      <c r="B8" s="6"/>
      <c r="C8" s="9">
        <v>14.996</v>
      </c>
      <c r="D8" s="9">
        <v>14.98</v>
      </c>
      <c r="E8" s="11">
        <v>14.975</v>
      </c>
      <c r="F8" s="13">
        <v>15.009</v>
      </c>
      <c r="G8" s="16">
        <f>AVERAGE(C8:F8)</f>
        <v>14.99</v>
      </c>
      <c r="H8" s="1">
        <f>STDEV(C8:F8)</f>
        <v>1.5513435037627013E-2</v>
      </c>
      <c r="I8" s="1">
        <f>(H8/G8)*100</f>
        <v>0.10349189484741168</v>
      </c>
    </row>
    <row r="9" spans="1:9" x14ac:dyDescent="0.25">
      <c r="A9" s="2" t="s">
        <v>2</v>
      </c>
      <c r="B9" s="6"/>
      <c r="C9" s="9">
        <v>16.433</v>
      </c>
      <c r="D9" s="9">
        <v>16.431000000000001</v>
      </c>
      <c r="E9" s="11">
        <v>16.414999999999999</v>
      </c>
      <c r="F9" s="13">
        <v>16.440000000000001</v>
      </c>
      <c r="G9" s="16">
        <f>AVERAGE(C9:F9)</f>
        <v>16.429750000000002</v>
      </c>
      <c r="H9" s="1">
        <f>STDEV(C9:F9)</f>
        <v>1.056330125166138E-2</v>
      </c>
      <c r="I9" s="1">
        <f>(H9/G9)*100</f>
        <v>6.4293743067675269E-2</v>
      </c>
    </row>
    <row r="10" spans="1:9" x14ac:dyDescent="0.25">
      <c r="A10" s="2" t="s">
        <v>3</v>
      </c>
      <c r="B10" s="6"/>
      <c r="C10" s="9">
        <v>17.690000000000001</v>
      </c>
      <c r="D10" s="10">
        <v>78.17</v>
      </c>
      <c r="E10" s="11">
        <v>99.36</v>
      </c>
      <c r="F10" s="13">
        <v>169.84899999999999</v>
      </c>
      <c r="G10" s="16"/>
      <c r="H10" s="1"/>
      <c r="I10" s="1"/>
    </row>
    <row r="11" spans="1:9" x14ac:dyDescent="0.25">
      <c r="A11" s="2" t="s">
        <v>4</v>
      </c>
      <c r="B11" s="6"/>
      <c r="C11" s="9">
        <v>288.61</v>
      </c>
      <c r="D11" s="10">
        <v>279.55</v>
      </c>
      <c r="E11" s="11">
        <v>194.12</v>
      </c>
      <c r="F11" s="13">
        <v>141.16200000000001</v>
      </c>
      <c r="G11" s="16"/>
      <c r="H11" s="1"/>
      <c r="I11" s="1"/>
    </row>
    <row r="12" spans="1:9" x14ac:dyDescent="0.25">
      <c r="A12" s="2" t="s">
        <v>5</v>
      </c>
      <c r="B12" s="6"/>
      <c r="C12" s="9">
        <f>(C11+C10)</f>
        <v>306.3</v>
      </c>
      <c r="D12" s="10">
        <v>357.72</v>
      </c>
      <c r="E12" s="11">
        <f t="shared" ref="E12" si="0">(E11+E10)</f>
        <v>293.48</v>
      </c>
      <c r="F12" s="11">
        <f>(F11+F10)</f>
        <v>311.01099999999997</v>
      </c>
      <c r="G12" s="16">
        <f>AVERAGE(C12:F12)</f>
        <v>317.12774999999999</v>
      </c>
      <c r="H12" s="1">
        <f>STDEV(C12:F12)</f>
        <v>28.057094413297097</v>
      </c>
      <c r="I12" s="1">
        <f>(H12/G12)*100</f>
        <v>8.8472530118531409</v>
      </c>
    </row>
    <row r="13" spans="1:9" x14ac:dyDescent="0.25">
      <c r="A13" s="2" t="s">
        <v>6</v>
      </c>
      <c r="B13" s="6"/>
      <c r="C13" s="9">
        <f>(C10/C12)*100</f>
        <v>5.7753836108390466</v>
      </c>
      <c r="D13" s="10">
        <f t="shared" ref="D13:E13" si="1">(D10/D12)*100</f>
        <v>21.852286704685227</v>
      </c>
      <c r="E13" s="11">
        <f t="shared" si="1"/>
        <v>33.855799373040753</v>
      </c>
      <c r="F13" s="11">
        <f>(F10/F12)*100</f>
        <v>54.611894756134028</v>
      </c>
      <c r="G13" s="14"/>
      <c r="H13" s="3"/>
      <c r="I13" s="3"/>
    </row>
    <row r="14" spans="1:9" x14ac:dyDescent="0.25">
      <c r="A14" s="5" t="s">
        <v>7</v>
      </c>
      <c r="B14" s="6"/>
      <c r="C14" s="9">
        <f>(250*C13)/100</f>
        <v>14.438459027097617</v>
      </c>
      <c r="D14" s="9">
        <f>(250*D13)/100</f>
        <v>54.630716761713067</v>
      </c>
      <c r="E14" s="9">
        <f>(250*E13)/100</f>
        <v>84.639498432601883</v>
      </c>
      <c r="F14" s="9">
        <f>(250*F13)/100</f>
        <v>136.52973689033507</v>
      </c>
      <c r="G14" s="15"/>
      <c r="H14" s="3"/>
      <c r="I14" s="3"/>
    </row>
    <row r="16" spans="1:9" x14ac:dyDescent="0.25">
      <c r="D16" s="10"/>
    </row>
    <row r="17" spans="1:17" x14ac:dyDescent="0.25">
      <c r="A17" s="8"/>
    </row>
    <row r="18" spans="1:17" x14ac:dyDescent="0.25">
      <c r="A18" s="46" t="s">
        <v>15</v>
      </c>
      <c r="B18" s="46" t="s">
        <v>8</v>
      </c>
      <c r="C18" s="46"/>
      <c r="D18" s="46"/>
      <c r="E18" s="46"/>
      <c r="F18" s="47"/>
    </row>
    <row r="19" spans="1:17" ht="15.75" thickBot="1" x14ac:dyDescent="0.3">
      <c r="A19" s="47"/>
      <c r="B19" s="46"/>
      <c r="C19" s="46"/>
      <c r="D19" s="46"/>
      <c r="E19" s="46"/>
      <c r="F19" s="47"/>
    </row>
    <row r="20" spans="1:17" ht="15" customHeight="1" x14ac:dyDescent="0.25">
      <c r="A20" s="47"/>
      <c r="B20" s="1" t="s">
        <v>10</v>
      </c>
      <c r="C20" s="47" t="s">
        <v>9</v>
      </c>
      <c r="D20" s="47"/>
      <c r="E20" s="47" t="s">
        <v>10</v>
      </c>
      <c r="F20" s="47"/>
      <c r="G20" s="2" t="s">
        <v>22</v>
      </c>
      <c r="H20" s="2" t="s">
        <v>23</v>
      </c>
      <c r="I20" s="2" t="s">
        <v>24</v>
      </c>
      <c r="M20" s="19"/>
      <c r="N20" s="52" t="s">
        <v>30</v>
      </c>
      <c r="O20" s="52" t="s">
        <v>33</v>
      </c>
      <c r="P20" s="52" t="s">
        <v>34</v>
      </c>
      <c r="Q20" s="54" t="s">
        <v>35</v>
      </c>
    </row>
    <row r="21" spans="1:17" x14ac:dyDescent="0.25">
      <c r="A21" s="47"/>
      <c r="B21" s="1" t="s">
        <v>17</v>
      </c>
      <c r="C21" s="1" t="s">
        <v>18</v>
      </c>
      <c r="D21" s="1" t="s">
        <v>19</v>
      </c>
      <c r="E21" s="1" t="s">
        <v>20</v>
      </c>
      <c r="F21" s="4" t="s">
        <v>21</v>
      </c>
      <c r="G21" s="1"/>
      <c r="H21" s="1"/>
      <c r="I21" s="1"/>
      <c r="M21" s="20"/>
      <c r="N21" s="47"/>
      <c r="O21" s="47"/>
      <c r="P21" s="47"/>
      <c r="Q21" s="55"/>
    </row>
    <row r="22" spans="1:17" ht="15.75" thickBot="1" x14ac:dyDescent="0.3">
      <c r="A22" s="2" t="s">
        <v>1</v>
      </c>
      <c r="B22" s="6"/>
      <c r="C22" s="9">
        <v>14.983000000000001</v>
      </c>
      <c r="D22" s="9">
        <v>14.933999999999999</v>
      </c>
      <c r="E22" s="9">
        <v>14.989000000000001</v>
      </c>
      <c r="F22" s="17">
        <v>14.997999999999999</v>
      </c>
      <c r="G22" s="9">
        <f>AVERAGE(C22:F22)</f>
        <v>14.976000000000001</v>
      </c>
      <c r="H22" s="17">
        <f>STDEV(C22:F22)</f>
        <v>2.8670542373663246E-2</v>
      </c>
      <c r="I22" s="17">
        <f>(H22/G22)*100</f>
        <v>0.19144325837114881</v>
      </c>
      <c r="M22" s="23"/>
      <c r="N22" s="53"/>
      <c r="O22" s="53"/>
      <c r="P22" s="53"/>
      <c r="Q22" s="56"/>
    </row>
    <row r="23" spans="1:17" x14ac:dyDescent="0.25">
      <c r="A23" s="2" t="s">
        <v>2</v>
      </c>
      <c r="B23" s="6"/>
      <c r="C23" s="9">
        <v>16.428999999999998</v>
      </c>
      <c r="D23" s="9">
        <v>16.440999999999999</v>
      </c>
      <c r="E23" s="9">
        <v>16.361000000000001</v>
      </c>
      <c r="F23" s="17">
        <v>16.433</v>
      </c>
      <c r="G23" s="9">
        <f>AVERAGE(C23:F23)</f>
        <v>16.415999999999997</v>
      </c>
      <c r="H23" s="17">
        <f>STDEV(C23:F23)</f>
        <v>3.7004504230340352E-2</v>
      </c>
      <c r="I23" s="17">
        <f>(H23/G23)*100</f>
        <v>0.22541730159807721</v>
      </c>
      <c r="M23" s="57" t="s">
        <v>31</v>
      </c>
      <c r="N23" s="26">
        <v>84.64</v>
      </c>
      <c r="O23" s="26">
        <v>14.44</v>
      </c>
      <c r="P23" s="27">
        <v>54.63</v>
      </c>
      <c r="Q23" s="28">
        <v>136.53</v>
      </c>
    </row>
    <row r="24" spans="1:17" x14ac:dyDescent="0.25">
      <c r="A24" s="2" t="s">
        <v>3</v>
      </c>
      <c r="B24" s="6"/>
      <c r="C24" s="9">
        <v>21.97</v>
      </c>
      <c r="D24" s="9">
        <v>31.06</v>
      </c>
      <c r="E24" s="9">
        <v>74.608999999999995</v>
      </c>
      <c r="F24" s="17">
        <v>126.66</v>
      </c>
      <c r="G24" s="9"/>
      <c r="H24" s="17"/>
      <c r="I24" s="17"/>
      <c r="M24" s="58"/>
      <c r="N24" s="18">
        <v>71.290000000000006</v>
      </c>
      <c r="O24" s="18">
        <v>19.62</v>
      </c>
      <c r="P24" s="18">
        <v>27.86</v>
      </c>
      <c r="Q24" s="29">
        <v>114.66</v>
      </c>
    </row>
    <row r="25" spans="1:17" ht="15.75" thickBot="1" x14ac:dyDescent="0.3">
      <c r="A25" s="2" t="s">
        <v>4</v>
      </c>
      <c r="B25" s="6"/>
      <c r="C25" s="9">
        <v>257.94</v>
      </c>
      <c r="D25" s="9">
        <v>247.68</v>
      </c>
      <c r="E25" s="9">
        <v>187.059</v>
      </c>
      <c r="F25" s="17">
        <v>149.51</v>
      </c>
      <c r="G25" s="9"/>
      <c r="H25" s="17"/>
      <c r="I25" s="17"/>
      <c r="M25" s="59"/>
      <c r="N25" s="22">
        <v>78.19</v>
      </c>
      <c r="O25" s="22">
        <v>15.99</v>
      </c>
      <c r="P25" s="22">
        <v>33.83</v>
      </c>
      <c r="Q25" s="30">
        <v>128.29</v>
      </c>
    </row>
    <row r="26" spans="1:17" x14ac:dyDescent="0.25">
      <c r="A26" s="2" t="s">
        <v>5</v>
      </c>
      <c r="B26" s="6"/>
      <c r="C26" s="9">
        <f>(C25+C24)</f>
        <v>279.90999999999997</v>
      </c>
      <c r="D26" s="9">
        <f t="shared" ref="D26:F26" si="2">(D25+D24)</f>
        <v>278.74</v>
      </c>
      <c r="E26" s="9">
        <f t="shared" si="2"/>
        <v>261.66800000000001</v>
      </c>
      <c r="F26" s="9">
        <f t="shared" si="2"/>
        <v>276.16999999999996</v>
      </c>
      <c r="G26" s="9">
        <f>AVERAGE(C26:F26)</f>
        <v>274.12199999999996</v>
      </c>
      <c r="H26" s="17">
        <f>STDEV(C26:F26)</f>
        <v>8.4483388505275485</v>
      </c>
      <c r="I26" s="17">
        <f>(H26/G26)*100</f>
        <v>3.081963085971775</v>
      </c>
      <c r="M26" s="24" t="s">
        <v>32</v>
      </c>
      <c r="N26" s="25">
        <f>AVERAGE(N23:N25)</f>
        <v>78.040000000000006</v>
      </c>
      <c r="O26" s="25">
        <f>AVERAGE(O23:O25)</f>
        <v>16.683333333333334</v>
      </c>
      <c r="P26" s="25">
        <f>AVERAGE(P23:P25)</f>
        <v>38.773333333333333</v>
      </c>
      <c r="Q26" s="31">
        <f>AVERAGE(Q23:Q25)</f>
        <v>126.49333333333334</v>
      </c>
    </row>
    <row r="27" spans="1:17" x14ac:dyDescent="0.25">
      <c r="A27" s="2" t="s">
        <v>6</v>
      </c>
      <c r="B27" s="6"/>
      <c r="C27" s="9">
        <f>(C24/C26)*100</f>
        <v>7.8489514486799337</v>
      </c>
      <c r="D27" s="9">
        <f t="shared" ref="D27:F27" si="3">(D24/D26)*100</f>
        <v>11.143000645763076</v>
      </c>
      <c r="E27" s="9">
        <f t="shared" si="3"/>
        <v>28.512848342174053</v>
      </c>
      <c r="F27" s="9">
        <f t="shared" si="3"/>
        <v>45.863055364449437</v>
      </c>
      <c r="M27" s="20" t="s">
        <v>23</v>
      </c>
      <c r="N27" s="18">
        <f>STDEV(N23:N25)</f>
        <v>6.6762639252803631</v>
      </c>
      <c r="O27" s="18">
        <f>STDEV(O23:O25)</f>
        <v>2.6586901536909693</v>
      </c>
      <c r="P27" s="18">
        <f>STDEV(P23:P25)</f>
        <v>14.052958170197947</v>
      </c>
      <c r="Q27" s="29">
        <f>STDEV(Q23:Q25)</f>
        <v>11.045145238218163</v>
      </c>
    </row>
    <row r="28" spans="1:17" ht="15.75" thickBot="1" x14ac:dyDescent="0.3">
      <c r="A28" s="5" t="s">
        <v>7</v>
      </c>
      <c r="B28" s="6"/>
      <c r="C28" s="9">
        <f>(250*C27)/100</f>
        <v>19.622378621699834</v>
      </c>
      <c r="D28" s="9">
        <f t="shared" ref="D28" si="4">(250*D27)/100</f>
        <v>27.857501614407688</v>
      </c>
      <c r="E28" s="9">
        <f t="shared" ref="E28:F28" si="5">(250*E27)/100</f>
        <v>71.282120855435139</v>
      </c>
      <c r="F28" s="9">
        <f t="shared" si="5"/>
        <v>114.65763841112359</v>
      </c>
      <c r="M28" s="21" t="s">
        <v>24</v>
      </c>
      <c r="N28" s="22">
        <f>(N27/N26)*100</f>
        <v>8.5549255833935973</v>
      </c>
      <c r="O28" s="22">
        <f>(O27/O26)*100</f>
        <v>15.936204717428387</v>
      </c>
      <c r="P28" s="22">
        <f>(P27/P26)*100</f>
        <v>36.243874235379849</v>
      </c>
      <c r="Q28" s="30">
        <f>(Q27/Q26)*100</f>
        <v>8.7318002831913368</v>
      </c>
    </row>
    <row r="29" spans="1:17" ht="15.75" thickBot="1" x14ac:dyDescent="0.3"/>
    <row r="30" spans="1:17" ht="15.75" customHeight="1" thickBot="1" x14ac:dyDescent="0.3">
      <c r="M30" s="19"/>
      <c r="N30" s="52" t="s">
        <v>30</v>
      </c>
      <c r="O30" s="52" t="s">
        <v>33</v>
      </c>
      <c r="P30" s="52" t="s">
        <v>34</v>
      </c>
      <c r="Q30" s="54" t="s">
        <v>35</v>
      </c>
    </row>
    <row r="31" spans="1:17" x14ac:dyDescent="0.25">
      <c r="A31" s="49" t="s">
        <v>15</v>
      </c>
      <c r="B31" s="51" t="s">
        <v>8</v>
      </c>
      <c r="C31" s="51"/>
      <c r="D31" s="51"/>
      <c r="E31" s="51"/>
      <c r="F31" s="52"/>
      <c r="G31" s="32"/>
      <c r="H31" s="32"/>
      <c r="I31" s="33"/>
      <c r="M31" s="20"/>
      <c r="N31" s="47"/>
      <c r="O31" s="47"/>
      <c r="P31" s="47"/>
      <c r="Q31" s="55"/>
    </row>
    <row r="32" spans="1:17" ht="15.75" thickBot="1" x14ac:dyDescent="0.3">
      <c r="A32" s="50"/>
      <c r="B32" s="46"/>
      <c r="C32" s="46"/>
      <c r="D32" s="46"/>
      <c r="E32" s="46"/>
      <c r="F32" s="47"/>
      <c r="G32" s="3"/>
      <c r="H32" s="3"/>
      <c r="I32" s="34"/>
      <c r="M32" s="23"/>
      <c r="N32" s="53"/>
      <c r="O32" s="53"/>
      <c r="P32" s="53"/>
      <c r="Q32" s="56"/>
    </row>
    <row r="33" spans="1:17" x14ac:dyDescent="0.25">
      <c r="A33" s="50"/>
      <c r="B33" s="1" t="s">
        <v>10</v>
      </c>
      <c r="C33" s="47" t="s">
        <v>9</v>
      </c>
      <c r="D33" s="47"/>
      <c r="E33" s="47" t="s">
        <v>10</v>
      </c>
      <c r="F33" s="47"/>
      <c r="G33" s="2" t="s">
        <v>22</v>
      </c>
      <c r="H33" s="2" t="s">
        <v>23</v>
      </c>
      <c r="I33" s="35" t="s">
        <v>24</v>
      </c>
      <c r="M33" s="57" t="s">
        <v>37</v>
      </c>
      <c r="N33" s="26">
        <v>33.86</v>
      </c>
      <c r="O33" s="26">
        <v>5.78</v>
      </c>
      <c r="P33" s="27">
        <v>21.85</v>
      </c>
      <c r="Q33" s="28">
        <v>54.61</v>
      </c>
    </row>
    <row r="34" spans="1:17" x14ac:dyDescent="0.25">
      <c r="A34" s="50"/>
      <c r="B34" s="1" t="s">
        <v>25</v>
      </c>
      <c r="C34" s="1" t="s">
        <v>26</v>
      </c>
      <c r="D34" s="1" t="s">
        <v>27</v>
      </c>
      <c r="E34" s="1" t="s">
        <v>28</v>
      </c>
      <c r="F34" s="4" t="s">
        <v>29</v>
      </c>
      <c r="G34" s="1"/>
      <c r="H34" s="1"/>
      <c r="I34" s="36"/>
      <c r="M34" s="58"/>
      <c r="N34" s="18">
        <v>28.51</v>
      </c>
      <c r="O34" s="18">
        <v>7.85</v>
      </c>
      <c r="P34" s="18">
        <v>11.14</v>
      </c>
      <c r="Q34" s="29">
        <v>45.86</v>
      </c>
    </row>
    <row r="35" spans="1:17" ht="15.75" thickBot="1" x14ac:dyDescent="0.3">
      <c r="A35" s="37" t="s">
        <v>1</v>
      </c>
      <c r="B35" s="6"/>
      <c r="C35" s="9">
        <v>15.009</v>
      </c>
      <c r="D35" s="9">
        <v>14.992000000000001</v>
      </c>
      <c r="E35" s="9">
        <v>14.993</v>
      </c>
      <c r="F35" s="9">
        <v>14.999000000000001</v>
      </c>
      <c r="G35" s="9">
        <f>AVERAGE(C35:F35)</f>
        <v>14.998250000000001</v>
      </c>
      <c r="H35" s="9">
        <f>STDEV(C35:F35)</f>
        <v>7.8049129826452627E-3</v>
      </c>
      <c r="I35" s="38">
        <f>(H35/G35)*100</f>
        <v>5.2038824413816694E-2</v>
      </c>
      <c r="M35" s="59"/>
      <c r="N35" s="22">
        <v>31.28</v>
      </c>
      <c r="O35" s="22">
        <v>6.39</v>
      </c>
      <c r="P35" s="22">
        <v>13.53</v>
      </c>
      <c r="Q35" s="30">
        <v>51.32</v>
      </c>
    </row>
    <row r="36" spans="1:17" x14ac:dyDescent="0.25">
      <c r="A36" s="37" t="s">
        <v>2</v>
      </c>
      <c r="B36" s="6"/>
      <c r="C36" s="9">
        <v>16.440999999999999</v>
      </c>
      <c r="D36" s="9">
        <v>16.425999999999998</v>
      </c>
      <c r="E36" s="9">
        <v>16.448</v>
      </c>
      <c r="F36" s="9">
        <v>16.427</v>
      </c>
      <c r="G36" s="9">
        <f>AVERAGE(C36:F36)</f>
        <v>16.435499999999998</v>
      </c>
      <c r="H36" s="9">
        <f>STDEV(C36:F36)</f>
        <v>1.0785793124909512E-2</v>
      </c>
      <c r="I36" s="38">
        <f>(H36/G36)*100</f>
        <v>6.5624977182985086E-2</v>
      </c>
      <c r="M36" s="24" t="s">
        <v>32</v>
      </c>
      <c r="N36" s="25">
        <f>AVERAGE(N33:N35)</f>
        <v>31.216666666666669</v>
      </c>
      <c r="O36" s="25">
        <f>AVERAGE(O33:O35)</f>
        <v>6.6733333333333329</v>
      </c>
      <c r="P36" s="25">
        <f>AVERAGE(P33:P35)</f>
        <v>15.506666666666668</v>
      </c>
      <c r="Q36" s="31">
        <f>AVERAGE(Q33:Q35)</f>
        <v>50.596666666666664</v>
      </c>
    </row>
    <row r="37" spans="1:17" x14ac:dyDescent="0.25">
      <c r="A37" s="37" t="s">
        <v>3</v>
      </c>
      <c r="B37" s="6"/>
      <c r="C37" s="9">
        <v>17.649999999999999</v>
      </c>
      <c r="D37" s="9">
        <v>40.627000000000002</v>
      </c>
      <c r="E37" s="9">
        <v>90.747</v>
      </c>
      <c r="F37" s="9">
        <v>161.88499999999999</v>
      </c>
      <c r="G37" s="9"/>
      <c r="H37" s="17"/>
      <c r="I37" s="39"/>
      <c r="M37" s="20" t="s">
        <v>23</v>
      </c>
      <c r="N37" s="18">
        <f>STDEV(N33:N35)</f>
        <v>2.6755622462079494</v>
      </c>
      <c r="O37" s="18">
        <f>STDEV(O33:O35)</f>
        <v>1.0636885509082692</v>
      </c>
      <c r="P37" s="18">
        <f>STDEV(P33:P35)</f>
        <v>5.6219599192215268</v>
      </c>
      <c r="Q37" s="29">
        <f>STDEV(Q33:Q35)</f>
        <v>4.4196191389454969</v>
      </c>
    </row>
    <row r="38" spans="1:17" ht="15.75" thickBot="1" x14ac:dyDescent="0.3">
      <c r="A38" s="37" t="s">
        <v>4</v>
      </c>
      <c r="B38" s="6"/>
      <c r="C38" s="9">
        <v>258.35000000000002</v>
      </c>
      <c r="D38" s="9">
        <v>259.60700000000003</v>
      </c>
      <c r="E38" s="9">
        <v>199.399</v>
      </c>
      <c r="F38" s="9">
        <v>153.58600000000001</v>
      </c>
      <c r="G38" s="9"/>
      <c r="H38" s="17"/>
      <c r="I38" s="39"/>
      <c r="M38" s="21" t="s">
        <v>24</v>
      </c>
      <c r="N38" s="22">
        <f>(N37/N36)*100</f>
        <v>8.5709415254926302</v>
      </c>
      <c r="O38" s="22">
        <f>(O37/O36)*100</f>
        <v>15.939388874749289</v>
      </c>
      <c r="P38" s="22">
        <f>(P37/P36)*100</f>
        <v>36.255115558178375</v>
      </c>
      <c r="Q38" s="30">
        <f>(Q37/Q36)*100</f>
        <v>8.735000604016399</v>
      </c>
    </row>
    <row r="39" spans="1:17" x14ac:dyDescent="0.25">
      <c r="A39" s="37" t="s">
        <v>5</v>
      </c>
      <c r="B39" s="6"/>
      <c r="C39" s="9">
        <f>(C38+C37)</f>
        <v>276</v>
      </c>
      <c r="D39" s="9">
        <f t="shared" ref="D39" si="6">(D38+D37)</f>
        <v>300.23400000000004</v>
      </c>
      <c r="E39" s="9">
        <f>(E38+E37)</f>
        <v>290.14600000000002</v>
      </c>
      <c r="F39" s="9">
        <f>(F38+F37)</f>
        <v>315.471</v>
      </c>
      <c r="G39" s="9">
        <f>AVERAGE(C39:F39)</f>
        <v>295.46275000000003</v>
      </c>
      <c r="H39" s="9">
        <f>STDEV(C39:F39)</f>
        <v>16.634916719058143</v>
      </c>
      <c r="I39" s="38">
        <f>(H39/G39)*100</f>
        <v>5.6301231607226772</v>
      </c>
    </row>
    <row r="40" spans="1:17" x14ac:dyDescent="0.25">
      <c r="A40" s="37" t="s">
        <v>6</v>
      </c>
      <c r="B40" s="6"/>
      <c r="C40" s="9">
        <f>(C37/C39)*100</f>
        <v>6.3949275362318838</v>
      </c>
      <c r="D40" s="9">
        <f t="shared" ref="D40:F40" si="7">(D37/D39)*100</f>
        <v>13.5317785460674</v>
      </c>
      <c r="E40" s="9">
        <f t="shared" si="7"/>
        <v>31.276322954650414</v>
      </c>
      <c r="F40" s="9">
        <f t="shared" si="7"/>
        <v>51.315334848528074</v>
      </c>
      <c r="G40" s="3"/>
      <c r="H40" s="3"/>
      <c r="I40" s="34"/>
    </row>
    <row r="41" spans="1:17" ht="15.75" thickBot="1" x14ac:dyDescent="0.3">
      <c r="A41" s="40" t="s">
        <v>7</v>
      </c>
      <c r="B41" s="41"/>
      <c r="C41" s="42">
        <f>(250*C40)/100</f>
        <v>15.987318840579711</v>
      </c>
      <c r="D41" s="42">
        <f t="shared" ref="D41:F41" si="8">(250*D40)/100</f>
        <v>33.829446365168501</v>
      </c>
      <c r="E41" s="42">
        <f t="shared" si="8"/>
        <v>78.190807386626034</v>
      </c>
      <c r="F41" s="42">
        <f t="shared" si="8"/>
        <v>128.28833712132018</v>
      </c>
      <c r="G41" s="43"/>
      <c r="H41" s="43"/>
      <c r="I41" s="44"/>
    </row>
  </sheetData>
  <mergeCells count="22">
    <mergeCell ref="N30:N32"/>
    <mergeCell ref="O30:O32"/>
    <mergeCell ref="P30:P32"/>
    <mergeCell ref="Q30:Q32"/>
    <mergeCell ref="M33:M35"/>
    <mergeCell ref="N20:N22"/>
    <mergeCell ref="O20:O22"/>
    <mergeCell ref="P20:P22"/>
    <mergeCell ref="Q20:Q22"/>
    <mergeCell ref="M23:M25"/>
    <mergeCell ref="A4:A7"/>
    <mergeCell ref="B4:F5"/>
    <mergeCell ref="C6:D6"/>
    <mergeCell ref="E6:F6"/>
    <mergeCell ref="A31:A34"/>
    <mergeCell ref="B31:F32"/>
    <mergeCell ref="C33:D33"/>
    <mergeCell ref="E33:F33"/>
    <mergeCell ref="A18:A21"/>
    <mergeCell ref="B18:F19"/>
    <mergeCell ref="C20:D20"/>
    <mergeCell ref="E20:F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2016-08-17T14:40:34Z</dcterms:modified>
</cp:coreProperties>
</file>